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<sst xmlns="http://schemas.openxmlformats.org/spreadsheetml/2006/main" count="166" uniqueCount="139">
  <si>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</si>
  <si>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</si>
  <si>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</si>
  <si>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</si>
  <si>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</si>
  <si>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</si>
  <si>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</si>
  <si>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</si>
  <si>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</si>
  <si>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</si>
  <si>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</si>
  <si>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</si>
  <si>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</si>
  <si>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</si>
  <si>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</si>
  <si>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</si>
  <si>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</si>
  <si>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</si>
  <si>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</si>
  <si>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</si>
  <si>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</si>
  <si>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</si>
  <si>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</si>
  <si>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</si>
  <si>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</si>
  <si>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</si>
  <si>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</si>
  <si>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</si>
  <si>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</si>
  <si>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</si>
  <si>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</si>
  <si>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</si>
  <si>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</si>
  <si>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1100</t>
  </si>
  <si>
    <t>ИТОГО РАСХОДОВ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</si>
  <si>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</si>
  <si>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</si>
  <si>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</si>
  <si>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</si>
  <si>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</si>
  <si>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</si>
  <si>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 xml:space="preserve">ЗАДОЛЖЕННОСТЬ И ПЕРЕРАСЧЕТЫ ПО ОТМЕНЕННЫМ НАЛОГАМ, СБОРАМ 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</si>
  <si>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</si>
  <si>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</si>
  <si>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</si>
  <si>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</si>
  <si>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</si>
  <si>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</si>
  <si>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</si>
  <si>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</si>
  <si>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</si>
  <si>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</si>
  <si>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</si>
  <si>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</si>
  <si>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</si>
  <si>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</si>
  <si>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</si>
  <si>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</si>
  <si>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</si>
  <si>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</si>
  <si>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</si>
  <si>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</si>
  <si>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</si>
  <si>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НАЛОГИ НА ИМУЩЕСТВО</t>
  </si>
  <si>
    <t>Субсидии</t>
  </si>
  <si>
    <t>Акцизы по подакцизным товарам</t>
  </si>
  <si>
    <t>Обеспечение проведения выборов и референдуов</t>
  </si>
  <si>
    <t>0107</t>
  </si>
  <si>
    <t>0501</t>
  </si>
  <si>
    <t>НАЛОГИ НА ТОВАРЫ, РЕАЛИЗУЕМЫЕ НА ТЕРРИТОРИИ РФ</t>
  </si>
  <si>
    <t>Функционирование высшего должностного лица субъекта РФ и органа местного самоуправления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</si>
  <si>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</si>
  <si>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</si>
  <si>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</si>
  <si>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</si>
  <si>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</si>
  <si>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</si>
  <si>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 года)</t>
  </si>
  <si>
    <t>-</t>
  </si>
  <si>
    <t xml:space="preserve">Возмещение вреда  автомобильным дорогам 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</si>
  <si>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</si>
  <si>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</si>
  <si>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</si>
  <si>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</si>
  <si>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Субвенции бюджетам городских поселений на предоставление жилых помещений детям-сиротам</t>
  </si>
  <si>
    <t>ПРОЧИЕ БЕЗВОЗМЕЗДНЫЕ ПОСТУПЛЕНИЯ</t>
  </si>
  <si>
    <t>Жилищное хозяйство</t>
  </si>
  <si>
    <t>0102</t>
  </si>
  <si>
    <t>0111</t>
  </si>
  <si>
    <t>Резервный фонд</t>
  </si>
  <si>
    <t>Прочие межбюджетные трансферты, передаваемые бюджетам городских поселений</t>
  </si>
  <si>
    <t>Исполнено  2015 год</t>
  </si>
  <si>
    <t>Уточненный план на 2016 год</t>
  </si>
  <si>
    <t>Исполнено за 2016 год</t>
  </si>
  <si>
    <t>% исполнения за 2016 год</t>
  </si>
  <si>
    <t>0700</t>
  </si>
  <si>
    <t>Образование</t>
  </si>
  <si>
    <t>% исполнения за 2015 год</t>
  </si>
  <si>
    <t>Молодежная политика</t>
  </si>
  <si>
    <t>отклонение (факт 2016-2015)</t>
  </si>
  <si>
    <t>0707</t>
  </si>
  <si>
    <t>Другие вопросы в области социальной политики</t>
  </si>
  <si>
    <t>в 6 раз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</si>
  <si>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</si>
  <si>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 которые не разграничена</t>
  </si>
  <si>
    <t>Доходы от продажи земельных участков, находящихся в собственности городских поселений</t>
  </si>
  <si>
    <t>Дотациии на выравнивание бюджетной обеспеченности</t>
  </si>
  <si>
    <t>Субвенции</t>
  </si>
  <si>
    <t>100 00</t>
  </si>
  <si>
    <t>101 00</t>
  </si>
  <si>
    <t>101 02</t>
  </si>
  <si>
    <t>103 00</t>
  </si>
  <si>
    <t>103 02</t>
  </si>
  <si>
    <t>106 00</t>
  </si>
  <si>
    <t>106 01</t>
  </si>
  <si>
    <t>106 06</t>
  </si>
  <si>
    <t>109 00</t>
  </si>
  <si>
    <t>109 04</t>
  </si>
  <si>
    <t>111 00</t>
  </si>
  <si>
    <t>111 05</t>
  </si>
  <si>
    <t>111 07</t>
  </si>
  <si>
    <t>113 00</t>
  </si>
  <si>
    <t>114 00</t>
  </si>
  <si>
    <t>114 06</t>
  </si>
  <si>
    <t>116 00</t>
  </si>
  <si>
    <t>116 37</t>
  </si>
  <si>
    <t>116 90</t>
  </si>
  <si>
    <t>117 00</t>
  </si>
  <si>
    <t>200 00</t>
  </si>
  <si>
    <t>202 00</t>
  </si>
  <si>
    <t>202 01</t>
  </si>
  <si>
    <t>202 02</t>
  </si>
  <si>
    <t>202 03</t>
  </si>
  <si>
    <t>202 04</t>
  </si>
  <si>
    <t>207 00</t>
  </si>
  <si>
    <t>219 00</t>
  </si>
  <si>
    <t>Иные межбюджетные трансферты</t>
  </si>
  <si>
    <t>ВОЗВРАТ ОСТАТКОВ СУБСИДИЙ, СУБВЕНЦИЙ, ИНЫХ МЕЖБ. ТРАНСФЕРТОВ ПРОШЛЫХ ЛЕТ</t>
  </si>
  <si>
    <t>Отчет об исполнении бюджета Гагаринского городского поселения Гагаринского района Смоленской области за 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</si>
</sst>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5" fillId="32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1" fillId="35" borderId="0" xfId="0" applyNumberFormat="1" applyFont="1" applyFill="1" applyAlignment="1">
      <alignment/>
    </xf>
    <xf numFmtId="170" fontId="3" fillId="14" borderId="11" xfId="0" applyNumberFormat="1" applyFont="1" applyFill="1" applyBorder="1" applyAlignment="1">
      <alignment horizontal="center" vertical="top" wrapText="1"/>
    </xf>
    <xf numFmtId="3" fontId="1" fillId="14" borderId="11" xfId="0" applyNumberFormat="1" applyFont="1" applyFill="1" applyBorder="1" applyAlignment="1">
      <alignment vertical="top"/>
    </xf>
    <xf numFmtId="170" fontId="1" fillId="14" borderId="11" xfId="0" applyNumberFormat="1" applyFont="1" applyFill="1" applyBorder="1" applyAlignment="1">
      <alignment vertical="top"/>
    </xf>
    <xf numFmtId="170" fontId="2" fillId="14" borderId="10" xfId="0" applyNumberFormat="1" applyFont="1" applyFill="1" applyBorder="1" applyAlignment="1">
      <alignment horizontal="center" vertical="top" wrapText="1"/>
    </xf>
    <xf numFmtId="170" fontId="1" fillId="1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1" fillId="8" borderId="0" xfId="0" applyNumberFormat="1" applyFont="1" applyFill="1" applyAlignment="1">
      <alignment/>
    </xf>
    <xf numFmtId="0" fontId="46" fillId="36" borderId="12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5" fillId="32" borderId="10" xfId="0" applyNumberFormat="1" applyFont="1" applyFill="1" applyBorder="1" applyAlignment="1">
      <alignment horizontal="center" vertical="justify"/>
    </xf>
    <xf numFmtId="170" fontId="2" fillId="0" borderId="10" xfId="0" applyNumberFormat="1" applyFont="1" applyFill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 quotePrefix="1">
      <alignment horizontal="center" vertical="justify"/>
    </xf>
    <xf numFmtId="170" fontId="1" fillId="0" borderId="10" xfId="0" applyNumberFormat="1" applyFont="1" applyBorder="1" applyAlignment="1" quotePrefix="1">
      <alignment horizontal="center" vertical="justify"/>
    </xf>
    <xf numFmtId="170" fontId="5" fillId="33" borderId="0" xfId="0" applyNumberFormat="1" applyFont="1" applyFill="1" applyAlignment="1">
      <alignment/>
    </xf>
    <xf numFmtId="170" fontId="2" fillId="0" borderId="10" xfId="0" applyNumberFormat="1" applyFont="1" applyBorder="1" applyAlignment="1" quotePrefix="1">
      <alignment horizontal="center" vertical="center" wrapText="1"/>
    </xf>
    <xf numFmtId="170" fontId="3" fillId="0" borderId="11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0" fontId="2" fillId="0" borderId="13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left" vertical="center" wrapText="1"/>
    </xf>
    <xf numFmtId="170" fontId="5" fillId="0" borderId="0" xfId="0" applyNumberFormat="1" applyFont="1" applyFill="1" applyAlignment="1">
      <alignment/>
    </xf>
    <xf numFmtId="170" fontId="5" fillId="33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top" wrapText="1"/>
    </xf>
    <xf numFmtId="170" fontId="10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tabSelected="1" zoomScaleSheetLayoutView="100" workbookViewId="0" topLeftCell="A1">
      <pane ySplit="2" topLeftCell="A4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44.875" style="3" customWidth="1"/>
    <col min="2" max="2" width="8.25390625" style="19" customWidth="1"/>
    <col min="3" max="3" width="13.75390625" style="3" customWidth="1"/>
    <col min="4" max="4" width="10.25390625" style="3" customWidth="1"/>
    <col min="5" max="6" width="10.75390625" style="3" customWidth="1"/>
    <col min="7" max="7" width="12.00390625" style="3" customWidth="1"/>
    <col min="8" max="8" width="8.25390625" style="3" customWidth="1"/>
    <col min="9" max="16384" width="9.125" style="3" customWidth="1"/>
  </cols>
  <sheetData>
    <row r="1" spans="1:8" ht="88.5" customHeight="1">
      <c r="A1" s="90" t="s">
        <v>138</v>
      </c>
      <c r="B1" s="91"/>
      <c r="C1" s="91"/>
      <c r="D1" s="91"/>
      <c r="E1" s="91"/>
      <c r="F1" s="91"/>
      <c r="G1" s="91"/>
      <c r="H1" s="91"/>
    </row>
    <row r="2" spans="1:8" ht="63.75">
      <c r="A2" s="81" t="s">
        <v>0</v>
      </c>
      <c r="B2" s="82" t="s">
        <v>1</v>
      </c>
      <c r="C2" s="83" t="s">
        <v>92</v>
      </c>
      <c r="D2" s="83" t="s">
        <v>93</v>
      </c>
      <c r="E2" s="83" t="s">
        <v>94</v>
      </c>
      <c r="F2" s="83" t="s">
        <v>91</v>
      </c>
      <c r="G2" s="83" t="s">
        <v>99</v>
      </c>
      <c r="H2" s="83" t="s">
        <v>97</v>
      </c>
    </row>
    <row r="3" spans="1:33" s="4" customFormat="1" ht="12.75">
      <c r="A3" s="21" t="s">
        <v>53</v>
      </c>
      <c r="B3" s="22" t="s">
        <v>108</v>
      </c>
      <c r="C3" s="23">
        <f>C4+C14</f>
        <v>77256.8</v>
      </c>
      <c r="D3" s="23">
        <f>D4+D14</f>
        <v>88698.40000000001</v>
      </c>
      <c r="E3" s="23">
        <f aca="true" t="shared" si="0" ref="E3:E11">D3/C3*100</f>
        <v>114.80982903770283</v>
      </c>
      <c r="F3" s="23">
        <f>F4+F14</f>
        <v>74950.7</v>
      </c>
      <c r="G3" s="23">
        <f>D3-F3</f>
        <v>13747.700000000012</v>
      </c>
      <c r="H3" s="58">
        <v>84.5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5" customFormat="1" ht="12.75">
      <c r="A4" s="24" t="s">
        <v>38</v>
      </c>
      <c r="B4" s="25"/>
      <c r="C4" s="26">
        <f>C5+C7+C9+C12</f>
        <v>65394.100000000006</v>
      </c>
      <c r="D4" s="26">
        <f>D5+D7+D9+D12</f>
        <v>76891.6</v>
      </c>
      <c r="E4" s="26">
        <f t="shared" si="0"/>
        <v>117.58186136058146</v>
      </c>
      <c r="F4" s="26">
        <f>F5+F7+F9+F12</f>
        <v>64778.4</v>
      </c>
      <c r="G4" s="26">
        <f aca="true" t="shared" si="1" ref="G4:G41">D4-F4</f>
        <v>12113.200000000004</v>
      </c>
      <c r="H4" s="59">
        <v>81.6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8" s="6" customFormat="1" ht="13.5">
      <c r="A5" s="27" t="s">
        <v>39</v>
      </c>
      <c r="B5" s="28" t="s">
        <v>109</v>
      </c>
      <c r="C5" s="29">
        <f>C6</f>
        <v>37977.3</v>
      </c>
      <c r="D5" s="29">
        <f>D6</f>
        <v>49616</v>
      </c>
      <c r="E5" s="29">
        <f t="shared" si="0"/>
        <v>130.64646512521955</v>
      </c>
      <c r="F5" s="29">
        <f>F6</f>
        <v>39080.4</v>
      </c>
      <c r="G5" s="29">
        <f t="shared" si="1"/>
        <v>10535.599999999999</v>
      </c>
      <c r="H5" s="60">
        <v>107.3</v>
      </c>
    </row>
    <row r="6" spans="1:8" ht="12.75">
      <c r="A6" s="30" t="s">
        <v>40</v>
      </c>
      <c r="B6" s="31" t="s">
        <v>110</v>
      </c>
      <c r="C6" s="1">
        <v>37977.3</v>
      </c>
      <c r="D6" s="1">
        <v>49616</v>
      </c>
      <c r="E6" s="1">
        <f t="shared" si="0"/>
        <v>130.64646512521955</v>
      </c>
      <c r="F6" s="1">
        <v>39080.4</v>
      </c>
      <c r="G6" s="1">
        <f t="shared" si="1"/>
        <v>10535.599999999999</v>
      </c>
      <c r="H6" s="61">
        <v>107.3</v>
      </c>
    </row>
    <row r="7" spans="1:8" s="6" customFormat="1" ht="27">
      <c r="A7" s="27" t="s">
        <v>69</v>
      </c>
      <c r="B7" s="33" t="s">
        <v>111</v>
      </c>
      <c r="C7" s="34">
        <f>C8</f>
        <v>1185</v>
      </c>
      <c r="D7" s="34">
        <f>D8</f>
        <v>1848.7</v>
      </c>
      <c r="E7" s="34">
        <f t="shared" si="0"/>
        <v>156.00843881856542</v>
      </c>
      <c r="F7" s="34">
        <f>F8</f>
        <v>1211.6</v>
      </c>
      <c r="G7" s="34">
        <f>D7-F7</f>
        <v>637.1000000000001</v>
      </c>
      <c r="H7" s="62">
        <v>111.8</v>
      </c>
    </row>
    <row r="8" spans="1:8" ht="12.75">
      <c r="A8" s="30" t="s">
        <v>65</v>
      </c>
      <c r="B8" s="31" t="s">
        <v>112</v>
      </c>
      <c r="C8" s="1">
        <v>1185</v>
      </c>
      <c r="D8" s="1">
        <v>1848.7</v>
      </c>
      <c r="E8" s="1">
        <f t="shared" si="0"/>
        <v>156.00843881856542</v>
      </c>
      <c r="F8" s="1">
        <v>1211.6</v>
      </c>
      <c r="G8" s="1">
        <f>D8-F8</f>
        <v>637.1000000000001</v>
      </c>
      <c r="H8" s="61">
        <v>111.8</v>
      </c>
    </row>
    <row r="9" spans="1:8" s="6" customFormat="1" ht="13.5">
      <c r="A9" s="27" t="s">
        <v>63</v>
      </c>
      <c r="B9" s="28" t="s">
        <v>113</v>
      </c>
      <c r="C9" s="34">
        <f>C10+C11</f>
        <v>26231.8</v>
      </c>
      <c r="D9" s="34">
        <f>D10+D11</f>
        <v>25426.9</v>
      </c>
      <c r="E9" s="34">
        <f t="shared" si="0"/>
        <v>96.93158685259876</v>
      </c>
      <c r="F9" s="34">
        <f>F10+F11</f>
        <v>24486.4</v>
      </c>
      <c r="G9" s="34">
        <f>D9-F9</f>
        <v>940.5</v>
      </c>
      <c r="H9" s="62">
        <v>58.4</v>
      </c>
    </row>
    <row r="10" spans="1:8" ht="12.75">
      <c r="A10" s="30" t="s">
        <v>75</v>
      </c>
      <c r="B10" s="31" t="s">
        <v>114</v>
      </c>
      <c r="C10" s="1">
        <v>3700</v>
      </c>
      <c r="D10" s="1">
        <v>4465.5</v>
      </c>
      <c r="E10" s="1">
        <f t="shared" si="0"/>
        <v>120.68918918918918</v>
      </c>
      <c r="F10" s="1">
        <v>3882</v>
      </c>
      <c r="G10" s="1">
        <f>D10-F10</f>
        <v>583.5</v>
      </c>
      <c r="H10" s="61">
        <v>87.9</v>
      </c>
    </row>
    <row r="11" spans="1:8" ht="12.75">
      <c r="A11" s="30" t="s">
        <v>76</v>
      </c>
      <c r="B11" s="31" t="s">
        <v>115</v>
      </c>
      <c r="C11" s="1">
        <v>22531.8</v>
      </c>
      <c r="D11" s="1">
        <v>20961.4</v>
      </c>
      <c r="E11" s="1">
        <f t="shared" si="0"/>
        <v>93.03029496089972</v>
      </c>
      <c r="F11" s="1">
        <v>20604.4</v>
      </c>
      <c r="G11" s="1">
        <f>D11-F11</f>
        <v>357</v>
      </c>
      <c r="H11" s="61">
        <v>55</v>
      </c>
    </row>
    <row r="12" spans="1:8" ht="27">
      <c r="A12" s="27" t="s">
        <v>41</v>
      </c>
      <c r="B12" s="28" t="s">
        <v>116</v>
      </c>
      <c r="C12" s="29">
        <f>C13</f>
        <v>0</v>
      </c>
      <c r="D12" s="29">
        <f>D13</f>
        <v>0</v>
      </c>
      <c r="E12" s="34" t="s">
        <v>78</v>
      </c>
      <c r="F12" s="29">
        <f>F13</f>
        <v>0</v>
      </c>
      <c r="G12" s="29">
        <f t="shared" si="1"/>
        <v>0</v>
      </c>
      <c r="H12" s="63" t="s">
        <v>78</v>
      </c>
    </row>
    <row r="13" spans="1:8" ht="25.5">
      <c r="A13" s="30" t="s">
        <v>77</v>
      </c>
      <c r="B13" s="31" t="s">
        <v>117</v>
      </c>
      <c r="C13" s="1">
        <v>0</v>
      </c>
      <c r="D13" s="1">
        <v>0</v>
      </c>
      <c r="E13" s="1" t="s">
        <v>78</v>
      </c>
      <c r="F13" s="1">
        <v>0</v>
      </c>
      <c r="G13" s="1">
        <f t="shared" si="1"/>
        <v>0</v>
      </c>
      <c r="H13" s="61" t="s">
        <v>78</v>
      </c>
    </row>
    <row r="14" spans="1:8" ht="12.75">
      <c r="A14" s="35" t="s">
        <v>42</v>
      </c>
      <c r="B14" s="36"/>
      <c r="C14" s="37">
        <f>C15+C21+C24+C27+C20</f>
        <v>11862.699999999999</v>
      </c>
      <c r="D14" s="37">
        <f>D15+D20+D21+D24+D27</f>
        <v>11806.800000000001</v>
      </c>
      <c r="E14" s="37">
        <f aca="true" t="shared" si="2" ref="E14:E20">D14/C14*100</f>
        <v>99.52877506807053</v>
      </c>
      <c r="F14" s="37">
        <f>F15+F20+F21+F24+F27</f>
        <v>10172.3</v>
      </c>
      <c r="G14" s="37">
        <f t="shared" si="1"/>
        <v>1634.5000000000018</v>
      </c>
      <c r="H14" s="87">
        <v>109.8</v>
      </c>
    </row>
    <row r="15" spans="1:8" s="7" customFormat="1" ht="40.5">
      <c r="A15" s="27" t="s">
        <v>43</v>
      </c>
      <c r="B15" s="28" t="s">
        <v>118</v>
      </c>
      <c r="C15" s="29">
        <f>C16+C19</f>
        <v>9127.3</v>
      </c>
      <c r="D15" s="29">
        <f>D16+D19</f>
        <v>7698</v>
      </c>
      <c r="E15" s="29">
        <f t="shared" si="2"/>
        <v>84.3403854370953</v>
      </c>
      <c r="F15" s="29">
        <f>F16+F19</f>
        <v>5857</v>
      </c>
      <c r="G15" s="29">
        <f t="shared" si="1"/>
        <v>1841</v>
      </c>
      <c r="H15" s="63">
        <v>107.5</v>
      </c>
    </row>
    <row r="16" spans="1:8" s="7" customFormat="1" ht="25.5">
      <c r="A16" s="30" t="s">
        <v>44</v>
      </c>
      <c r="B16" s="31" t="s">
        <v>119</v>
      </c>
      <c r="C16" s="1">
        <f>C17+C18</f>
        <v>9127.3</v>
      </c>
      <c r="D16" s="1">
        <f>D17+D18</f>
        <v>7663</v>
      </c>
      <c r="E16" s="38">
        <f t="shared" si="2"/>
        <v>83.95692044744887</v>
      </c>
      <c r="F16" s="1">
        <f>F17+F18</f>
        <v>5831.6</v>
      </c>
      <c r="G16" s="1">
        <f t="shared" si="1"/>
        <v>1831.3999999999996</v>
      </c>
      <c r="H16" s="64">
        <v>107</v>
      </c>
    </row>
    <row r="17" spans="1:8" ht="25.5">
      <c r="A17" s="65" t="s">
        <v>45</v>
      </c>
      <c r="B17" s="66" t="s">
        <v>119</v>
      </c>
      <c r="C17" s="38">
        <v>6564.3</v>
      </c>
      <c r="D17" s="38">
        <v>5529.2</v>
      </c>
      <c r="E17" s="38">
        <f t="shared" si="2"/>
        <v>84.23137272824215</v>
      </c>
      <c r="F17" s="38">
        <v>4259.2</v>
      </c>
      <c r="G17" s="38">
        <f t="shared" si="1"/>
        <v>1270</v>
      </c>
      <c r="H17" s="67">
        <v>81.9</v>
      </c>
    </row>
    <row r="18" spans="1:8" s="6" customFormat="1" ht="13.5">
      <c r="A18" s="65" t="s">
        <v>46</v>
      </c>
      <c r="B18" s="66" t="s">
        <v>119</v>
      </c>
      <c r="C18" s="38">
        <v>2563</v>
      </c>
      <c r="D18" s="38">
        <v>2133.8</v>
      </c>
      <c r="E18" s="38">
        <f t="shared" si="2"/>
        <v>83.25399921966446</v>
      </c>
      <c r="F18" s="38">
        <v>1572.4</v>
      </c>
      <c r="G18" s="38">
        <f t="shared" si="1"/>
        <v>561.4000000000001</v>
      </c>
      <c r="H18" s="68" t="s">
        <v>102</v>
      </c>
    </row>
    <row r="19" spans="1:8" ht="12.75">
      <c r="A19" s="30" t="s">
        <v>47</v>
      </c>
      <c r="B19" s="31" t="s">
        <v>120</v>
      </c>
      <c r="C19" s="1">
        <v>0</v>
      </c>
      <c r="D19" s="1">
        <v>35</v>
      </c>
      <c r="E19" s="38" t="s">
        <v>78</v>
      </c>
      <c r="F19" s="1">
        <v>25.4</v>
      </c>
      <c r="G19" s="1">
        <f t="shared" si="1"/>
        <v>9.600000000000001</v>
      </c>
      <c r="H19" s="61" t="s">
        <v>78</v>
      </c>
    </row>
    <row r="20" spans="1:8" ht="30.75" customHeight="1">
      <c r="A20" s="27" t="s">
        <v>103</v>
      </c>
      <c r="B20" s="28" t="s">
        <v>121</v>
      </c>
      <c r="C20" s="29">
        <v>193.3</v>
      </c>
      <c r="D20" s="29">
        <v>87</v>
      </c>
      <c r="E20" s="29">
        <f t="shared" si="2"/>
        <v>45.007759958613555</v>
      </c>
      <c r="F20" s="29">
        <v>183.8</v>
      </c>
      <c r="G20" s="29">
        <f t="shared" si="1"/>
        <v>-96.80000000000001</v>
      </c>
      <c r="H20" s="63" t="s">
        <v>78</v>
      </c>
    </row>
    <row r="21" spans="1:8" s="6" customFormat="1" ht="27">
      <c r="A21" s="27" t="s">
        <v>48</v>
      </c>
      <c r="B21" s="28" t="s">
        <v>122</v>
      </c>
      <c r="C21" s="29">
        <f>C22+C23</f>
        <v>1200</v>
      </c>
      <c r="D21" s="29">
        <f>D22+D23</f>
        <v>3320.4</v>
      </c>
      <c r="E21" s="29">
        <f>D21/C21*100</f>
        <v>276.7</v>
      </c>
      <c r="F21" s="29">
        <f>F22+F23</f>
        <v>2501.1</v>
      </c>
      <c r="G21" s="29">
        <f t="shared" si="1"/>
        <v>819.3000000000002</v>
      </c>
      <c r="H21" s="63">
        <v>95.7</v>
      </c>
    </row>
    <row r="22" spans="1:8" ht="42" customHeight="1">
      <c r="A22" s="30" t="s">
        <v>104</v>
      </c>
      <c r="B22" s="31" t="s">
        <v>123</v>
      </c>
      <c r="C22" s="1">
        <v>1200</v>
      </c>
      <c r="D22" s="1">
        <v>3072.5</v>
      </c>
      <c r="E22" s="38">
        <f>D22/C22*100</f>
        <v>256.0416666666667</v>
      </c>
      <c r="F22" s="1">
        <v>2295.7</v>
      </c>
      <c r="G22" s="1">
        <f>D22-F22</f>
        <v>776.8000000000002</v>
      </c>
      <c r="H22" s="64">
        <v>153</v>
      </c>
    </row>
    <row r="23" spans="1:8" ht="29.25" customHeight="1">
      <c r="A23" s="30" t="s">
        <v>105</v>
      </c>
      <c r="B23" s="31" t="s">
        <v>123</v>
      </c>
      <c r="C23" s="1">
        <v>0</v>
      </c>
      <c r="D23" s="1">
        <v>247.9</v>
      </c>
      <c r="E23" s="38" t="s">
        <v>78</v>
      </c>
      <c r="F23" s="1">
        <v>205.4</v>
      </c>
      <c r="G23" s="1">
        <f t="shared" si="1"/>
        <v>42.5</v>
      </c>
      <c r="H23" s="64">
        <v>18.5</v>
      </c>
    </row>
    <row r="24" spans="1:8" ht="27">
      <c r="A24" s="27" t="s">
        <v>49</v>
      </c>
      <c r="B24" s="28" t="s">
        <v>124</v>
      </c>
      <c r="C24" s="29">
        <f>C25+C26</f>
        <v>1342.1</v>
      </c>
      <c r="D24" s="29">
        <f>D25+D26</f>
        <v>668.6999999999999</v>
      </c>
      <c r="E24" s="29">
        <f>D24/C24*100</f>
        <v>49.82490127412264</v>
      </c>
      <c r="F24" s="29">
        <f>F25+F26</f>
        <v>1459.5</v>
      </c>
      <c r="G24" s="29">
        <f t="shared" si="1"/>
        <v>-790.8000000000001</v>
      </c>
      <c r="H24" s="63">
        <v>121.6</v>
      </c>
    </row>
    <row r="25" spans="1:8" ht="12.75">
      <c r="A25" s="30" t="s">
        <v>79</v>
      </c>
      <c r="B25" s="31" t="s">
        <v>125</v>
      </c>
      <c r="C25" s="1">
        <v>1342.1</v>
      </c>
      <c r="D25" s="1">
        <v>642.9</v>
      </c>
      <c r="E25" s="38">
        <f>D25/C25*100</f>
        <v>47.90254079427763</v>
      </c>
      <c r="F25" s="1">
        <v>1342.1</v>
      </c>
      <c r="G25" s="1">
        <f t="shared" si="1"/>
        <v>-699.1999999999999</v>
      </c>
      <c r="H25" s="64">
        <v>111.8</v>
      </c>
    </row>
    <row r="26" spans="1:8" ht="25.5">
      <c r="A26" s="30" t="s">
        <v>80</v>
      </c>
      <c r="B26" s="31" t="s">
        <v>126</v>
      </c>
      <c r="C26" s="1">
        <v>0</v>
      </c>
      <c r="D26" s="1">
        <v>25.8</v>
      </c>
      <c r="E26" s="1" t="s">
        <v>78</v>
      </c>
      <c r="F26" s="1">
        <v>117.4</v>
      </c>
      <c r="G26" s="1">
        <f t="shared" si="1"/>
        <v>-91.60000000000001</v>
      </c>
      <c r="H26" s="64" t="s">
        <v>78</v>
      </c>
    </row>
    <row r="27" spans="1:8" ht="27">
      <c r="A27" s="27" t="s">
        <v>50</v>
      </c>
      <c r="B27" s="28" t="s">
        <v>127</v>
      </c>
      <c r="C27" s="29">
        <v>0</v>
      </c>
      <c r="D27" s="29">
        <v>32.7</v>
      </c>
      <c r="E27" s="34" t="s">
        <v>78</v>
      </c>
      <c r="F27" s="29">
        <v>170.9</v>
      </c>
      <c r="G27" s="29">
        <f t="shared" si="1"/>
        <v>-138.2</v>
      </c>
      <c r="H27" s="63" t="s">
        <v>78</v>
      </c>
    </row>
    <row r="28" spans="1:8" ht="12.75">
      <c r="A28" s="21" t="s">
        <v>51</v>
      </c>
      <c r="B28" s="22" t="s">
        <v>128</v>
      </c>
      <c r="C28" s="23">
        <f>C29+C40+C39</f>
        <v>86559.9</v>
      </c>
      <c r="D28" s="23">
        <f>D29+D40+D39</f>
        <v>68835.5</v>
      </c>
      <c r="E28" s="23">
        <f aca="true" t="shared" si="3" ref="E28:E34">D28/C28*100</f>
        <v>79.52354381185745</v>
      </c>
      <c r="F28" s="23">
        <f>F29+F40+F39</f>
        <v>15194.899999999998</v>
      </c>
      <c r="G28" s="23">
        <f t="shared" si="1"/>
        <v>53640.600000000006</v>
      </c>
      <c r="H28" s="70">
        <v>57.2</v>
      </c>
    </row>
    <row r="29" spans="1:8" ht="27">
      <c r="A29" s="27" t="s">
        <v>54</v>
      </c>
      <c r="B29" s="28" t="s">
        <v>129</v>
      </c>
      <c r="C29" s="29">
        <f>C30+C31+C37+C35</f>
        <v>86559.9</v>
      </c>
      <c r="D29" s="29">
        <f>D30+D31+D37+D35</f>
        <v>68835.5</v>
      </c>
      <c r="E29" s="29">
        <v>57.2</v>
      </c>
      <c r="F29" s="29">
        <f>F30+F31+F37+F35</f>
        <v>15179.599999999999</v>
      </c>
      <c r="G29" s="29">
        <f t="shared" si="1"/>
        <v>53655.9</v>
      </c>
      <c r="H29" s="63">
        <v>57.2</v>
      </c>
    </row>
    <row r="30" spans="1:8" ht="30" customHeight="1">
      <c r="A30" s="32" t="s">
        <v>106</v>
      </c>
      <c r="B30" s="33" t="s">
        <v>130</v>
      </c>
      <c r="C30" s="34">
        <v>10949.2</v>
      </c>
      <c r="D30" s="34">
        <v>10949.2</v>
      </c>
      <c r="E30" s="34">
        <f t="shared" si="3"/>
        <v>100</v>
      </c>
      <c r="F30" s="34">
        <v>2223.1</v>
      </c>
      <c r="G30" s="34">
        <f>D30-F30</f>
        <v>8726.1</v>
      </c>
      <c r="H30" s="69">
        <v>100</v>
      </c>
    </row>
    <row r="31" spans="1:29" s="8" customFormat="1" ht="12.75">
      <c r="A31" s="32" t="s">
        <v>64</v>
      </c>
      <c r="B31" s="33" t="s">
        <v>131</v>
      </c>
      <c r="C31" s="34">
        <f>C32+C33+C34</f>
        <v>73507.5</v>
      </c>
      <c r="D31" s="34">
        <f>D32+D33+D34</f>
        <v>57360.7</v>
      </c>
      <c r="E31" s="34">
        <f>D31/C31*100</f>
        <v>78.0338060742101</v>
      </c>
      <c r="F31" s="34">
        <f>F32+F33+F34</f>
        <v>6873.2</v>
      </c>
      <c r="G31" s="34">
        <f>D31-F31</f>
        <v>50487.5</v>
      </c>
      <c r="H31" s="69">
        <v>51.1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8" customFormat="1" ht="38.25">
      <c r="A32" s="30" t="s">
        <v>81</v>
      </c>
      <c r="B32" s="31" t="s">
        <v>131</v>
      </c>
      <c r="C32" s="1">
        <v>13865.2</v>
      </c>
      <c r="D32" s="1">
        <v>9984.6</v>
      </c>
      <c r="E32" s="1">
        <f t="shared" si="3"/>
        <v>72.01194357095461</v>
      </c>
      <c r="F32" s="1">
        <v>2883.6</v>
      </c>
      <c r="G32" s="1">
        <f t="shared" si="1"/>
        <v>7101</v>
      </c>
      <c r="H32" s="64">
        <v>37.7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8" customFormat="1" ht="38.25">
      <c r="A33" s="30" t="s">
        <v>82</v>
      </c>
      <c r="B33" s="31" t="s">
        <v>131</v>
      </c>
      <c r="C33" s="1">
        <v>7892.5</v>
      </c>
      <c r="D33" s="1">
        <v>7834.9</v>
      </c>
      <c r="E33" s="1">
        <f>D33/C33*100</f>
        <v>99.27019322141273</v>
      </c>
      <c r="F33" s="1">
        <v>2748.6</v>
      </c>
      <c r="G33" s="1">
        <f t="shared" si="1"/>
        <v>5086.299999999999</v>
      </c>
      <c r="H33" s="64">
        <v>68.8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8" customFormat="1" ht="18" customHeight="1">
      <c r="A34" s="30" t="s">
        <v>83</v>
      </c>
      <c r="B34" s="31" t="s">
        <v>131</v>
      </c>
      <c r="C34" s="1">
        <v>51749.8</v>
      </c>
      <c r="D34" s="1">
        <v>39541.2</v>
      </c>
      <c r="E34" s="1">
        <f t="shared" si="3"/>
        <v>76.40841124023666</v>
      </c>
      <c r="F34" s="1">
        <v>1241</v>
      </c>
      <c r="G34" s="1">
        <f t="shared" si="1"/>
        <v>38300.2</v>
      </c>
      <c r="H34" s="74">
        <v>68.8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75" customFormat="1" ht="12.75">
      <c r="A35" s="32" t="s">
        <v>107</v>
      </c>
      <c r="B35" s="33" t="s">
        <v>132</v>
      </c>
      <c r="C35" s="34">
        <v>0</v>
      </c>
      <c r="D35" s="34">
        <v>0</v>
      </c>
      <c r="E35" s="34" t="s">
        <v>78</v>
      </c>
      <c r="F35" s="34">
        <v>3840</v>
      </c>
      <c r="G35" s="34">
        <f t="shared" si="1"/>
        <v>-3840</v>
      </c>
      <c r="H35" s="73">
        <v>44.4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8" customFormat="1" ht="25.5">
      <c r="A36" s="30" t="s">
        <v>84</v>
      </c>
      <c r="B36" s="31" t="s">
        <v>132</v>
      </c>
      <c r="C36" s="1">
        <v>0</v>
      </c>
      <c r="D36" s="1">
        <v>0</v>
      </c>
      <c r="E36" s="1" t="s">
        <v>78</v>
      </c>
      <c r="F36" s="1">
        <v>3840</v>
      </c>
      <c r="G36" s="1">
        <f t="shared" si="1"/>
        <v>-3840</v>
      </c>
      <c r="H36" s="74">
        <v>44.4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8" customFormat="1" ht="12.75">
      <c r="A37" s="32" t="s">
        <v>136</v>
      </c>
      <c r="B37" s="33" t="s">
        <v>133</v>
      </c>
      <c r="C37" s="34">
        <v>2103.2</v>
      </c>
      <c r="D37" s="34">
        <v>525.6</v>
      </c>
      <c r="E37" s="34">
        <f>D37/C37*100</f>
        <v>24.990490680867254</v>
      </c>
      <c r="F37" s="34">
        <v>2243.3</v>
      </c>
      <c r="G37" s="1">
        <f t="shared" si="1"/>
        <v>-1717.7000000000003</v>
      </c>
      <c r="H37" s="73">
        <v>100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8" customFormat="1" ht="25.5">
      <c r="A38" s="30" t="s">
        <v>90</v>
      </c>
      <c r="B38" s="31" t="s">
        <v>133</v>
      </c>
      <c r="C38" s="1">
        <v>2103.2</v>
      </c>
      <c r="D38" s="1">
        <v>525.6</v>
      </c>
      <c r="E38" s="1">
        <f>D38/C38*100</f>
        <v>24.990490680867254</v>
      </c>
      <c r="F38" s="1">
        <v>2243.3</v>
      </c>
      <c r="G38" s="1">
        <f t="shared" si="1"/>
        <v>-1717.7000000000003</v>
      </c>
      <c r="H38" s="74">
        <v>100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8" customFormat="1" ht="12.75">
      <c r="A39" s="32" t="s">
        <v>85</v>
      </c>
      <c r="B39" s="33" t="s">
        <v>134</v>
      </c>
      <c r="C39" s="34">
        <v>0</v>
      </c>
      <c r="D39" s="34">
        <v>0</v>
      </c>
      <c r="E39" s="34" t="s">
        <v>78</v>
      </c>
      <c r="F39" s="34">
        <v>15.3</v>
      </c>
      <c r="G39" s="34">
        <f t="shared" si="1"/>
        <v>-15.3</v>
      </c>
      <c r="H39" s="69" t="s">
        <v>78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8" s="20" customFormat="1" ht="38.25">
      <c r="A40" s="32" t="s">
        <v>137</v>
      </c>
      <c r="B40" s="33" t="s">
        <v>135</v>
      </c>
      <c r="C40" s="34">
        <v>0</v>
      </c>
      <c r="D40" s="34">
        <v>0</v>
      </c>
      <c r="E40" s="34" t="s">
        <v>78</v>
      </c>
      <c r="F40" s="34">
        <v>0</v>
      </c>
      <c r="G40" s="34">
        <f t="shared" si="1"/>
        <v>0</v>
      </c>
      <c r="H40" s="69" t="s">
        <v>78</v>
      </c>
    </row>
    <row r="41" spans="1:35" s="8" customFormat="1" ht="12.75">
      <c r="A41" s="39" t="s">
        <v>52</v>
      </c>
      <c r="B41" s="40"/>
      <c r="C41" s="41">
        <f>C3+C28</f>
        <v>163816.7</v>
      </c>
      <c r="D41" s="41">
        <f>D3+D28</f>
        <v>157533.90000000002</v>
      </c>
      <c r="E41" s="41">
        <f>D41/C41*100</f>
        <v>96.16473778314422</v>
      </c>
      <c r="F41" s="41">
        <f>F3+F28+F40</f>
        <v>90145.59999999999</v>
      </c>
      <c r="G41" s="41">
        <f t="shared" si="1"/>
        <v>67388.30000000003</v>
      </c>
      <c r="H41" s="86">
        <v>78.2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s="8" customFormat="1" ht="27.75" customHeight="1">
      <c r="A42" s="77"/>
      <c r="B42" s="78"/>
      <c r="C42" s="79"/>
      <c r="D42" s="79"/>
      <c r="E42" s="79"/>
      <c r="F42" s="79"/>
      <c r="G42" s="34"/>
      <c r="H42" s="8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8" s="50" customFormat="1" ht="12.75">
      <c r="A43" s="46" t="s">
        <v>2</v>
      </c>
      <c r="B43" s="47"/>
      <c r="C43" s="48"/>
      <c r="D43" s="48"/>
      <c r="E43" s="48"/>
      <c r="F43" s="48"/>
      <c r="G43" s="49"/>
      <c r="H43" s="48"/>
    </row>
    <row r="44" spans="1:8" s="45" customFormat="1" ht="12.75">
      <c r="A44" s="42" t="s">
        <v>3</v>
      </c>
      <c r="B44" s="43" t="s">
        <v>4</v>
      </c>
      <c r="C44" s="44">
        <f>SUM(C45:C51)</f>
        <v>5393</v>
      </c>
      <c r="D44" s="44">
        <f>SUM(D45:D51)</f>
        <v>4509.2</v>
      </c>
      <c r="E44" s="44">
        <f>D44/C44*100</f>
        <v>83.61208974596698</v>
      </c>
      <c r="F44" s="44">
        <f>F45+F46+F47+F48+F49+F51</f>
        <v>17244.699999999997</v>
      </c>
      <c r="G44" s="44">
        <f>D44-F44</f>
        <v>-12735.499999999996</v>
      </c>
      <c r="H44" s="44">
        <v>83.1</v>
      </c>
    </row>
    <row r="45" spans="1:8" s="45" customFormat="1" ht="25.5">
      <c r="A45" s="71" t="s">
        <v>70</v>
      </c>
      <c r="B45" s="57" t="s">
        <v>87</v>
      </c>
      <c r="C45" s="72">
        <v>0</v>
      </c>
      <c r="D45" s="72">
        <v>0</v>
      </c>
      <c r="E45" s="2">
        <v>0</v>
      </c>
      <c r="F45" s="72">
        <v>890.3</v>
      </c>
      <c r="G45" s="2">
        <f aca="true" t="shared" si="4" ref="G45:G73">D45-F45</f>
        <v>-890.3</v>
      </c>
      <c r="H45" s="72">
        <v>100</v>
      </c>
    </row>
    <row r="46" spans="1:8" ht="51">
      <c r="A46" s="9" t="s">
        <v>5</v>
      </c>
      <c r="B46" s="15" t="s">
        <v>6</v>
      </c>
      <c r="C46" s="2">
        <v>1528.3</v>
      </c>
      <c r="D46" s="2">
        <v>1442.2</v>
      </c>
      <c r="E46" s="2">
        <f>D46/C46*100</f>
        <v>94.36628934109795</v>
      </c>
      <c r="F46" s="2">
        <v>1046.2</v>
      </c>
      <c r="G46" s="2">
        <f t="shared" si="4"/>
        <v>396</v>
      </c>
      <c r="H46" s="2">
        <v>94.9</v>
      </c>
    </row>
    <row r="47" spans="1:8" ht="51">
      <c r="A47" s="9" t="s">
        <v>7</v>
      </c>
      <c r="B47" s="15" t="s">
        <v>8</v>
      </c>
      <c r="C47" s="2">
        <v>98.6</v>
      </c>
      <c r="D47" s="2">
        <v>97.5</v>
      </c>
      <c r="E47" s="2">
        <f aca="true" t="shared" si="5" ref="E47:E74">D47/C47*100</f>
        <v>98.8843813387424</v>
      </c>
      <c r="F47" s="2">
        <v>10938.9</v>
      </c>
      <c r="G47" s="2">
        <f t="shared" si="4"/>
        <v>-10841.4</v>
      </c>
      <c r="H47" s="2">
        <v>97.9</v>
      </c>
    </row>
    <row r="48" spans="1:8" ht="38.25">
      <c r="A48" s="9" t="s">
        <v>9</v>
      </c>
      <c r="B48" s="15" t="s">
        <v>10</v>
      </c>
      <c r="C48" s="2">
        <v>25.8</v>
      </c>
      <c r="D48" s="2">
        <v>25.8</v>
      </c>
      <c r="E48" s="2">
        <f t="shared" si="5"/>
        <v>100</v>
      </c>
      <c r="F48" s="2">
        <v>270.8</v>
      </c>
      <c r="G48" s="2">
        <f t="shared" si="4"/>
        <v>-245</v>
      </c>
      <c r="H48" s="2">
        <v>99.7</v>
      </c>
    </row>
    <row r="49" spans="1:8" ht="12.75">
      <c r="A49" s="9" t="s">
        <v>66</v>
      </c>
      <c r="B49" s="57" t="s">
        <v>67</v>
      </c>
      <c r="C49" s="2">
        <v>0</v>
      </c>
      <c r="D49" s="2">
        <v>0</v>
      </c>
      <c r="E49" s="2">
        <v>0</v>
      </c>
      <c r="F49" s="2">
        <v>505.4</v>
      </c>
      <c r="G49" s="2">
        <f t="shared" si="4"/>
        <v>-505.4</v>
      </c>
      <c r="H49" s="2">
        <v>100</v>
      </c>
    </row>
    <row r="50" spans="1:8" ht="12.75">
      <c r="A50" s="9" t="s">
        <v>89</v>
      </c>
      <c r="B50" s="57" t="s">
        <v>88</v>
      </c>
      <c r="C50" s="2">
        <v>564</v>
      </c>
      <c r="D50" s="2">
        <v>0</v>
      </c>
      <c r="E50" s="2">
        <f t="shared" si="5"/>
        <v>0</v>
      </c>
      <c r="F50" s="2">
        <v>0</v>
      </c>
      <c r="G50" s="2">
        <f t="shared" si="4"/>
        <v>0</v>
      </c>
      <c r="H50" s="2">
        <v>0</v>
      </c>
    </row>
    <row r="51" spans="1:8" ht="12.75">
      <c r="A51" s="9" t="s">
        <v>11</v>
      </c>
      <c r="B51" s="16" t="s">
        <v>55</v>
      </c>
      <c r="C51" s="2">
        <v>3176.3</v>
      </c>
      <c r="D51" s="2">
        <v>2943.7</v>
      </c>
      <c r="E51" s="2">
        <f t="shared" si="5"/>
        <v>92.67701413594432</v>
      </c>
      <c r="F51" s="2">
        <v>3593.1</v>
      </c>
      <c r="G51" s="2">
        <f t="shared" si="4"/>
        <v>-649.4000000000001</v>
      </c>
      <c r="H51" s="2">
        <v>86.8</v>
      </c>
    </row>
    <row r="52" spans="1:8" s="45" customFormat="1" ht="25.5">
      <c r="A52" s="42" t="s">
        <v>12</v>
      </c>
      <c r="B52" s="43" t="s">
        <v>13</v>
      </c>
      <c r="C52" s="44">
        <f>SUM(C53:C53)</f>
        <v>290</v>
      </c>
      <c r="D52" s="44">
        <f>SUM(D53:D53)</f>
        <v>290</v>
      </c>
      <c r="E52" s="44">
        <f t="shared" si="5"/>
        <v>100</v>
      </c>
      <c r="F52" s="44">
        <f>F53</f>
        <v>58.5</v>
      </c>
      <c r="G52" s="44">
        <f t="shared" si="4"/>
        <v>231.5</v>
      </c>
      <c r="H52" s="44">
        <v>100</v>
      </c>
    </row>
    <row r="53" spans="1:8" ht="38.25">
      <c r="A53" s="9" t="s">
        <v>56</v>
      </c>
      <c r="B53" s="16" t="s">
        <v>14</v>
      </c>
      <c r="C53" s="2">
        <v>290</v>
      </c>
      <c r="D53" s="2">
        <v>290</v>
      </c>
      <c r="E53" s="2">
        <f t="shared" si="5"/>
        <v>100</v>
      </c>
      <c r="F53" s="2">
        <v>58.5</v>
      </c>
      <c r="G53" s="2">
        <f t="shared" si="4"/>
        <v>231.5</v>
      </c>
      <c r="H53" s="2">
        <v>100</v>
      </c>
    </row>
    <row r="54" spans="1:8" s="45" customFormat="1" ht="12.75">
      <c r="A54" s="42" t="s">
        <v>15</v>
      </c>
      <c r="B54" s="43" t="s">
        <v>16</v>
      </c>
      <c r="C54" s="44">
        <f>SUM(C55:C56)</f>
        <v>80965.5</v>
      </c>
      <c r="D54" s="44">
        <f>SUM(D55:D56)</f>
        <v>64311.4</v>
      </c>
      <c r="E54" s="44">
        <f t="shared" si="5"/>
        <v>79.43062168454466</v>
      </c>
      <c r="F54" s="44">
        <f>+F56+F55</f>
        <v>27853.1</v>
      </c>
      <c r="G54" s="44">
        <f>D54-F54</f>
        <v>36458.3</v>
      </c>
      <c r="H54" s="44">
        <v>85.9</v>
      </c>
    </row>
    <row r="55" spans="1:8" ht="12.75">
      <c r="A55" s="9" t="s">
        <v>36</v>
      </c>
      <c r="B55" s="16" t="s">
        <v>37</v>
      </c>
      <c r="C55" s="2">
        <v>80372.1</v>
      </c>
      <c r="D55" s="2">
        <v>63738.4</v>
      </c>
      <c r="E55" s="2">
        <f t="shared" si="5"/>
        <v>79.30413663447887</v>
      </c>
      <c r="F55" s="2">
        <v>27426.8</v>
      </c>
      <c r="G55" s="2">
        <f t="shared" si="4"/>
        <v>36311.600000000006</v>
      </c>
      <c r="H55" s="2">
        <v>85.7</v>
      </c>
    </row>
    <row r="56" spans="1:8" ht="12.75">
      <c r="A56" s="9" t="s">
        <v>17</v>
      </c>
      <c r="B56" s="15" t="s">
        <v>18</v>
      </c>
      <c r="C56" s="2">
        <v>593.4</v>
      </c>
      <c r="D56" s="2">
        <v>573</v>
      </c>
      <c r="E56" s="2">
        <f>D56/C56*100</f>
        <v>96.56218402426694</v>
      </c>
      <c r="F56" s="2">
        <v>426.3</v>
      </c>
      <c r="G56" s="2">
        <f>D56-F56</f>
        <v>146.7</v>
      </c>
      <c r="H56" s="76">
        <v>100</v>
      </c>
    </row>
    <row r="57" spans="1:8" s="45" customFormat="1" ht="12.75">
      <c r="A57" s="42" t="s">
        <v>19</v>
      </c>
      <c r="B57" s="43" t="s">
        <v>20</v>
      </c>
      <c r="C57" s="44">
        <f>SUM(C58:C60)</f>
        <v>83942.59999999999</v>
      </c>
      <c r="D57" s="44">
        <f>SUM(D58:D60)</f>
        <v>73040.1</v>
      </c>
      <c r="E57" s="44">
        <f t="shared" si="5"/>
        <v>87.01195817141715</v>
      </c>
      <c r="F57" s="44">
        <f>SUM(F58:F60)</f>
        <v>58257.7</v>
      </c>
      <c r="G57" s="44">
        <f t="shared" si="4"/>
        <v>14782.400000000009</v>
      </c>
      <c r="H57" s="44">
        <v>78.6</v>
      </c>
    </row>
    <row r="58" spans="1:8" ht="12.75">
      <c r="A58" s="56" t="s">
        <v>86</v>
      </c>
      <c r="B58" s="57" t="s">
        <v>68</v>
      </c>
      <c r="C58" s="2">
        <v>39709.7</v>
      </c>
      <c r="D58" s="2">
        <v>29050.8</v>
      </c>
      <c r="E58" s="2">
        <f t="shared" si="5"/>
        <v>73.1579437769613</v>
      </c>
      <c r="F58" s="2">
        <v>24626.8</v>
      </c>
      <c r="G58" s="2">
        <f>D58-F58</f>
        <v>4424</v>
      </c>
      <c r="H58" s="2">
        <v>62.6</v>
      </c>
    </row>
    <row r="59" spans="1:8" ht="12.75">
      <c r="A59" s="9" t="s">
        <v>21</v>
      </c>
      <c r="B59" s="15" t="s">
        <v>22</v>
      </c>
      <c r="C59" s="2">
        <v>15621.7</v>
      </c>
      <c r="D59" s="2">
        <v>15495.2</v>
      </c>
      <c r="E59" s="2">
        <f t="shared" si="5"/>
        <v>99.1902289763598</v>
      </c>
      <c r="F59" s="2">
        <v>6274.8</v>
      </c>
      <c r="G59" s="2">
        <f t="shared" si="4"/>
        <v>9220.400000000001</v>
      </c>
      <c r="H59" s="2">
        <v>99.6</v>
      </c>
    </row>
    <row r="60" spans="1:8" ht="20.25" customHeight="1">
      <c r="A60" s="9" t="s">
        <v>71</v>
      </c>
      <c r="B60" s="57" t="s">
        <v>72</v>
      </c>
      <c r="C60" s="2">
        <v>28611.2</v>
      </c>
      <c r="D60" s="2">
        <v>28494.1</v>
      </c>
      <c r="E60" s="2">
        <f t="shared" si="5"/>
        <v>99.59071971815231</v>
      </c>
      <c r="F60" s="2">
        <v>27356.1</v>
      </c>
      <c r="G60" s="2">
        <f t="shared" si="4"/>
        <v>1138</v>
      </c>
      <c r="H60" s="2">
        <v>96</v>
      </c>
    </row>
    <row r="61" spans="1:8" ht="20.25" customHeight="1">
      <c r="A61" s="42" t="s">
        <v>96</v>
      </c>
      <c r="B61" s="43" t="s">
        <v>95</v>
      </c>
      <c r="C61" s="44">
        <f>SUM(C62)</f>
        <v>143</v>
      </c>
      <c r="D61" s="44">
        <f>SUM(D62)</f>
        <v>142.9</v>
      </c>
      <c r="E61" s="44">
        <f>D61/C61*100</f>
        <v>99.93006993006993</v>
      </c>
      <c r="F61" s="44">
        <v>0</v>
      </c>
      <c r="G61" s="44">
        <f>D61-F61</f>
        <v>142.9</v>
      </c>
      <c r="H61" s="44">
        <v>0</v>
      </c>
    </row>
    <row r="62" spans="1:8" ht="20.25" customHeight="1">
      <c r="A62" s="84" t="s">
        <v>98</v>
      </c>
      <c r="B62" s="57" t="s">
        <v>100</v>
      </c>
      <c r="C62" s="2">
        <v>143</v>
      </c>
      <c r="D62" s="2">
        <v>142.9</v>
      </c>
      <c r="E62" s="2">
        <f t="shared" si="5"/>
        <v>99.93006993006993</v>
      </c>
      <c r="F62" s="2">
        <v>0</v>
      </c>
      <c r="G62" s="2">
        <f>D62-F62</f>
        <v>142.9</v>
      </c>
      <c r="H62" s="2">
        <v>0</v>
      </c>
    </row>
    <row r="63" spans="1:8" s="45" customFormat="1" ht="12.75">
      <c r="A63" s="42" t="s">
        <v>57</v>
      </c>
      <c r="B63" s="43" t="s">
        <v>23</v>
      </c>
      <c r="C63" s="44">
        <f>SUM(C64:C64)</f>
        <v>2212.7</v>
      </c>
      <c r="D63" s="44">
        <f>SUM(D64:D64)</f>
        <v>2212.3</v>
      </c>
      <c r="E63" s="44">
        <v>99</v>
      </c>
      <c r="F63" s="44">
        <f>F64</f>
        <v>4935.1</v>
      </c>
      <c r="G63" s="44">
        <f t="shared" si="4"/>
        <v>-2722.8</v>
      </c>
      <c r="H63" s="44">
        <v>94.6</v>
      </c>
    </row>
    <row r="64" spans="1:8" ht="12.75">
      <c r="A64" s="9" t="s">
        <v>24</v>
      </c>
      <c r="B64" s="15" t="s">
        <v>25</v>
      </c>
      <c r="C64" s="2">
        <v>2212.7</v>
      </c>
      <c r="D64" s="2">
        <v>2212.3</v>
      </c>
      <c r="E64" s="2">
        <v>99.9</v>
      </c>
      <c r="F64" s="2">
        <v>4935.1</v>
      </c>
      <c r="G64" s="2">
        <f t="shared" si="4"/>
        <v>-2722.8</v>
      </c>
      <c r="H64" s="2">
        <v>94.6</v>
      </c>
    </row>
    <row r="65" spans="1:8" s="45" customFormat="1" ht="12.75">
      <c r="A65" s="42" t="s">
        <v>26</v>
      </c>
      <c r="B65" s="43" t="s">
        <v>27</v>
      </c>
      <c r="C65" s="44">
        <f>SUM(C66:C69)</f>
        <v>1289.5</v>
      </c>
      <c r="D65" s="44">
        <f>SUM(D66:D69)</f>
        <v>1289.5</v>
      </c>
      <c r="E65" s="44">
        <f t="shared" si="5"/>
        <v>100</v>
      </c>
      <c r="F65" s="44">
        <f>F66+F67+F68</f>
        <v>4208.8</v>
      </c>
      <c r="G65" s="44">
        <f t="shared" si="4"/>
        <v>-2919.3</v>
      </c>
      <c r="H65" s="44">
        <v>46.7</v>
      </c>
    </row>
    <row r="66" spans="1:8" ht="12.75">
      <c r="A66" s="9" t="s">
        <v>28</v>
      </c>
      <c r="B66" s="88">
        <v>1001</v>
      </c>
      <c r="C66" s="2">
        <v>222.7</v>
      </c>
      <c r="D66" s="2">
        <v>222.7</v>
      </c>
      <c r="E66" s="2">
        <f t="shared" si="5"/>
        <v>100</v>
      </c>
      <c r="F66" s="2">
        <v>168.8</v>
      </c>
      <c r="G66" s="2">
        <f t="shared" si="4"/>
        <v>53.89999999999998</v>
      </c>
      <c r="H66" s="2">
        <v>97.2</v>
      </c>
    </row>
    <row r="67" spans="1:8" ht="12.75">
      <c r="A67" s="9" t="s">
        <v>29</v>
      </c>
      <c r="B67" s="15" t="s">
        <v>30</v>
      </c>
      <c r="C67" s="2">
        <v>249.2</v>
      </c>
      <c r="D67" s="2">
        <v>249.2</v>
      </c>
      <c r="E67" s="2">
        <f t="shared" si="5"/>
        <v>100</v>
      </c>
      <c r="F67" s="2">
        <v>200</v>
      </c>
      <c r="G67" s="2">
        <f t="shared" si="4"/>
        <v>49.19999999999999</v>
      </c>
      <c r="H67" s="2">
        <v>100</v>
      </c>
    </row>
    <row r="68" spans="1:8" ht="12.75">
      <c r="A68" s="9" t="s">
        <v>31</v>
      </c>
      <c r="B68" s="15" t="s">
        <v>32</v>
      </c>
      <c r="C68" s="2">
        <v>0</v>
      </c>
      <c r="D68" s="2">
        <v>0</v>
      </c>
      <c r="E68" s="2">
        <v>0</v>
      </c>
      <c r="F68" s="2">
        <v>3840</v>
      </c>
      <c r="G68" s="2">
        <f t="shared" si="4"/>
        <v>-3840</v>
      </c>
      <c r="H68" s="76">
        <v>44.4</v>
      </c>
    </row>
    <row r="69" spans="1:8" ht="12.75">
      <c r="A69" s="9" t="s">
        <v>101</v>
      </c>
      <c r="B69" s="57">
        <v>1006</v>
      </c>
      <c r="C69" s="2">
        <v>817.6</v>
      </c>
      <c r="D69" s="2">
        <v>817.6</v>
      </c>
      <c r="E69" s="2">
        <f t="shared" si="5"/>
        <v>100</v>
      </c>
      <c r="F69" s="2">
        <v>0</v>
      </c>
      <c r="G69" s="2">
        <f t="shared" si="4"/>
        <v>817.6</v>
      </c>
      <c r="H69" s="76">
        <v>0</v>
      </c>
    </row>
    <row r="70" spans="1:8" s="45" customFormat="1" ht="12.75">
      <c r="A70" s="42" t="s">
        <v>58</v>
      </c>
      <c r="B70" s="51" t="s">
        <v>33</v>
      </c>
      <c r="C70" s="44">
        <f>SUM(C71:C71)</f>
        <v>580.3</v>
      </c>
      <c r="D70" s="44">
        <f>SUM(D71:D71)</f>
        <v>578.6</v>
      </c>
      <c r="E70" s="44">
        <f t="shared" si="5"/>
        <v>99.70704807858006</v>
      </c>
      <c r="F70" s="44">
        <f>F71</f>
        <v>549.8</v>
      </c>
      <c r="G70" s="44">
        <f t="shared" si="4"/>
        <v>28.800000000000068</v>
      </c>
      <c r="H70" s="44">
        <v>93.7</v>
      </c>
    </row>
    <row r="71" spans="1:8" ht="12.75">
      <c r="A71" s="9" t="s">
        <v>73</v>
      </c>
      <c r="B71" s="16">
        <v>1102</v>
      </c>
      <c r="C71" s="2">
        <v>580.3</v>
      </c>
      <c r="D71" s="2">
        <v>578.6</v>
      </c>
      <c r="E71" s="2">
        <f t="shared" si="5"/>
        <v>99.70704807858006</v>
      </c>
      <c r="F71" s="2">
        <v>549.8</v>
      </c>
      <c r="G71" s="2">
        <f t="shared" si="4"/>
        <v>28.800000000000068</v>
      </c>
      <c r="H71" s="2">
        <v>93.7</v>
      </c>
    </row>
    <row r="72" spans="1:8" ht="25.5">
      <c r="A72" s="42" t="s">
        <v>35</v>
      </c>
      <c r="B72" s="51" t="s">
        <v>59</v>
      </c>
      <c r="C72" s="44">
        <f>SUM(C73:C73)</f>
        <v>23.4</v>
      </c>
      <c r="D72" s="44">
        <f>SUM(D73:D73)</f>
        <v>5.3</v>
      </c>
      <c r="E72" s="44">
        <f t="shared" si="5"/>
        <v>22.64957264957265</v>
      </c>
      <c r="F72" s="44">
        <f>F73</f>
        <v>25.9</v>
      </c>
      <c r="G72" s="44">
        <f t="shared" si="4"/>
        <v>-20.599999999999998</v>
      </c>
      <c r="H72" s="44">
        <v>99.2</v>
      </c>
    </row>
    <row r="73" spans="1:8" ht="25.5">
      <c r="A73" s="9" t="s">
        <v>60</v>
      </c>
      <c r="B73" s="16" t="s">
        <v>61</v>
      </c>
      <c r="C73" s="2">
        <v>23.4</v>
      </c>
      <c r="D73" s="2">
        <v>5.3</v>
      </c>
      <c r="E73" s="2">
        <f t="shared" si="5"/>
        <v>22.64957264957265</v>
      </c>
      <c r="F73" s="2">
        <v>25.9</v>
      </c>
      <c r="G73" s="2">
        <f t="shared" si="4"/>
        <v>-20.599999999999998</v>
      </c>
      <c r="H73" s="2">
        <v>99.2</v>
      </c>
    </row>
    <row r="74" spans="1:8" s="55" customFormat="1" ht="12.75">
      <c r="A74" s="52" t="s">
        <v>34</v>
      </c>
      <c r="B74" s="53"/>
      <c r="C74" s="54">
        <f>SUM(C44+C52+C54+C57++C61+C63+C65+C70+C72)</f>
        <v>174839.99999999997</v>
      </c>
      <c r="D74" s="54">
        <f>SUM(D44+D52+D54+D57++D61+D63+D65+D70+D72)</f>
        <v>146379.3</v>
      </c>
      <c r="E74" s="54">
        <f t="shared" si="5"/>
        <v>83.72185998627317</v>
      </c>
      <c r="F74" s="54">
        <f>SUM(F44+F52+F54+F57+F63+F65+F70+F72)</f>
        <v>113133.6</v>
      </c>
      <c r="G74" s="54">
        <f>SUM(G44+G52+G54+G57+G63+G65+G70+G72)</f>
        <v>33102.80000000001</v>
      </c>
      <c r="H74" s="54">
        <v>81.1</v>
      </c>
    </row>
    <row r="75" spans="1:8" ht="25.5">
      <c r="A75" s="9" t="s">
        <v>62</v>
      </c>
      <c r="B75" s="15"/>
      <c r="C75" s="2">
        <f>C41-C74</f>
        <v>-11023.29999999996</v>
      </c>
      <c r="D75" s="2">
        <f>D41-D74</f>
        <v>11154.600000000035</v>
      </c>
      <c r="E75" s="2" t="s">
        <v>74</v>
      </c>
      <c r="F75" s="2">
        <v>-22988</v>
      </c>
      <c r="G75" s="2" t="s">
        <v>74</v>
      </c>
      <c r="H75" s="2" t="s">
        <v>74</v>
      </c>
    </row>
    <row r="76" spans="1:8" ht="12.75">
      <c r="A76" s="10"/>
      <c r="B76" s="17"/>
      <c r="C76" s="11"/>
      <c r="D76" s="11"/>
      <c r="E76" s="12"/>
      <c r="F76" s="11"/>
      <c r="G76" s="13"/>
      <c r="H76" s="12"/>
    </row>
    <row r="77" spans="1:8" ht="26.25" customHeight="1">
      <c r="A77" s="10"/>
      <c r="B77" s="17"/>
      <c r="C77" s="89"/>
      <c r="D77" s="89"/>
      <c r="E77" s="89"/>
      <c r="F77" s="89"/>
      <c r="G77" s="89"/>
      <c r="H77" s="89"/>
    </row>
    <row r="78" spans="1:8" ht="12.75">
      <c r="A78" s="14"/>
      <c r="B78" s="18"/>
      <c r="C78" s="14"/>
      <c r="D78" s="14"/>
      <c r="E78" s="14"/>
      <c r="F78" s="14"/>
      <c r="G78" s="14"/>
      <c r="H78" s="14"/>
    </row>
  </sheetData>
  <sheetProtection/>
  <mergeCells count="2">
    <mergeCell ref="C77:H77"/>
    <mergeCell ref="A1:H1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2017-02-21T10:16:24Z</cp:lastPrinted>
  <dcterms:created xsi:type="dcterms:W3CDTF">2009-04-28T07:05:16Z</dcterms:created>
  <dcterms:modified xsi:type="dcterms:W3CDTF">2017-02-23T06:25:21Z</dcterms:modified>
  <cp:category/>
  <cp:version/>
  <cp:contentType/>
  <cp:contentStatus/>
</cp:coreProperties>
</file>